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13" activeTab="19"/>
  </bookViews>
  <sheets>
    <sheet name="14.02.2022" sheetId="1" r:id="rId1"/>
    <sheet name="28.02" sheetId="2" r:id="rId2"/>
    <sheet name="09.03" sheetId="3" r:id="rId3"/>
    <sheet name="14.03" sheetId="4" r:id="rId4"/>
    <sheet name="04.04" sheetId="5" r:id="rId5"/>
    <sheet name="17.04" sheetId="6" r:id="rId6"/>
    <sheet name="24.04" sheetId="7" r:id="rId7"/>
    <sheet name="02.05.2022" sheetId="8" r:id="rId8"/>
    <sheet name="11.05.2022" sheetId="9" r:id="rId9"/>
    <sheet name="15.05.2022" sheetId="10" r:id="rId10"/>
    <sheet name="22.05.2022" sheetId="11" r:id="rId11"/>
    <sheet name="29.05.2022" sheetId="12" r:id="rId12"/>
    <sheet name="31.05" sheetId="13" r:id="rId13"/>
    <sheet name="03.06.2022" sheetId="14" r:id="rId14"/>
    <sheet name="14.06" sheetId="15" r:id="rId15"/>
    <sheet name="20.06" sheetId="16" r:id="rId16"/>
    <sheet name="26.06.2022" sheetId="17" r:id="rId17"/>
    <sheet name="03.07.2022" sheetId="18" r:id="rId18"/>
    <sheet name="10.07.2022" sheetId="19" r:id="rId19"/>
    <sheet name="18.07.2022" sheetId="20" r:id="rId20"/>
  </sheets>
  <definedNames>
    <definedName name="_xlnm.Print_Area" localSheetId="14">'14.06'!$A$1:$O$15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20" l="1"/>
  <c r="N13" i="20"/>
  <c r="N14" i="20" s="1"/>
  <c r="K10" i="20"/>
  <c r="J10" i="20"/>
  <c r="I10" i="20"/>
  <c r="H10" i="20"/>
  <c r="G10" i="20"/>
  <c r="O9" i="20"/>
  <c r="O10" i="20" s="1"/>
  <c r="N9" i="20"/>
  <c r="N10" i="20" s="1"/>
  <c r="M9" i="20"/>
  <c r="M10" i="20" s="1"/>
  <c r="L9" i="20"/>
  <c r="L10" i="20" s="1"/>
  <c r="N13" i="19"/>
  <c r="N14" i="19" s="1"/>
  <c r="O14" i="19" s="1"/>
  <c r="K10" i="19"/>
  <c r="J10" i="19"/>
  <c r="I10" i="19"/>
  <c r="H10" i="19"/>
  <c r="G10" i="19"/>
  <c r="O9" i="19"/>
  <c r="O10" i="19" s="1"/>
  <c r="N9" i="19"/>
  <c r="M9" i="19"/>
  <c r="M10" i="19" s="1"/>
  <c r="L9" i="19"/>
  <c r="O13" i="18"/>
  <c r="N13" i="18"/>
  <c r="N14" i="18" s="1"/>
  <c r="O14" i="18" s="1"/>
  <c r="K10" i="18"/>
  <c r="J10" i="18"/>
  <c r="I10" i="18"/>
  <c r="H10" i="18"/>
  <c r="G10" i="18"/>
  <c r="O9" i="18"/>
  <c r="N9" i="18"/>
  <c r="N10" i="19" s="1"/>
  <c r="M9" i="18"/>
  <c r="L9" i="18"/>
  <c r="L10" i="19" s="1"/>
  <c r="N13" i="17"/>
  <c r="N14" i="17" s="1"/>
  <c r="O14" i="17" s="1"/>
  <c r="K10" i="17"/>
  <c r="J10" i="17"/>
  <c r="I10" i="17"/>
  <c r="H10" i="17"/>
  <c r="G10" i="17"/>
  <c r="O9" i="17"/>
  <c r="O10" i="18" s="1"/>
  <c r="N9" i="17"/>
  <c r="M9" i="17"/>
  <c r="M10" i="18" s="1"/>
  <c r="L9" i="17"/>
  <c r="O13" i="16"/>
  <c r="N13" i="16"/>
  <c r="K10" i="16"/>
  <c r="J10" i="16"/>
  <c r="I10" i="16"/>
  <c r="N14" i="16" s="1"/>
  <c r="O14" i="16" s="1"/>
  <c r="H10" i="16"/>
  <c r="G10" i="16"/>
  <c r="O9" i="16"/>
  <c r="N9" i="16"/>
  <c r="N10" i="17" s="1"/>
  <c r="M9" i="16"/>
  <c r="L9" i="16"/>
  <c r="L10" i="17" s="1"/>
  <c r="N13" i="15"/>
  <c r="O13" i="15" s="1"/>
  <c r="K10" i="15"/>
  <c r="J10" i="15"/>
  <c r="N14" i="15" s="1"/>
  <c r="O14" i="15" s="1"/>
  <c r="I10" i="15"/>
  <c r="H10" i="15"/>
  <c r="G10" i="15"/>
  <c r="O9" i="15"/>
  <c r="O10" i="16" s="1"/>
  <c r="N9" i="15"/>
  <c r="M9" i="15"/>
  <c r="M10" i="16" s="1"/>
  <c r="L9" i="15"/>
  <c r="O13" i="14"/>
  <c r="N13" i="14"/>
  <c r="K10" i="14"/>
  <c r="J10" i="14"/>
  <c r="I10" i="14"/>
  <c r="N14" i="14" s="1"/>
  <c r="O14" i="14" s="1"/>
  <c r="H10" i="14"/>
  <c r="G10" i="14"/>
  <c r="O9" i="14"/>
  <c r="N9" i="14"/>
  <c r="N10" i="15" s="1"/>
  <c r="M9" i="14"/>
  <c r="L9" i="14"/>
  <c r="L10" i="15" s="1"/>
  <c r="N13" i="13"/>
  <c r="O13" i="13" s="1"/>
  <c r="N10" i="13"/>
  <c r="L10" i="13"/>
  <c r="K10" i="13"/>
  <c r="J10" i="13"/>
  <c r="N14" i="13" s="1"/>
  <c r="O14" i="13" s="1"/>
  <c r="I10" i="13"/>
  <c r="H10" i="13"/>
  <c r="G10" i="13"/>
  <c r="O9" i="13"/>
  <c r="O10" i="13" s="1"/>
  <c r="N9" i="13"/>
  <c r="M9" i="13"/>
  <c r="M10" i="13" s="1"/>
  <c r="L9" i="13"/>
  <c r="O13" i="12"/>
  <c r="N13" i="12"/>
  <c r="K10" i="12"/>
  <c r="J10" i="12"/>
  <c r="I10" i="12"/>
  <c r="N14" i="12" s="1"/>
  <c r="O14" i="12" s="1"/>
  <c r="H10" i="12"/>
  <c r="O9" i="12"/>
  <c r="O10" i="14" s="1"/>
  <c r="N9" i="12"/>
  <c r="N10" i="12" s="1"/>
  <c r="M9" i="12"/>
  <c r="M10" i="14" s="1"/>
  <c r="L9" i="12"/>
  <c r="L10" i="12" s="1"/>
  <c r="K10" i="11"/>
  <c r="J10" i="11"/>
  <c r="I10" i="11"/>
  <c r="H10" i="11"/>
  <c r="G10" i="11"/>
  <c r="R9" i="11"/>
  <c r="S9" i="11" s="1"/>
  <c r="Q9" i="11"/>
  <c r="O9" i="11"/>
  <c r="O10" i="11" s="1"/>
  <c r="N9" i="11"/>
  <c r="N10" i="11" s="1"/>
  <c r="M9" i="11"/>
  <c r="M10" i="11" s="1"/>
  <c r="L9" i="11"/>
  <c r="L10" i="11" s="1"/>
  <c r="O10" i="10"/>
  <c r="N10" i="10"/>
  <c r="M10" i="10"/>
  <c r="L10" i="10"/>
  <c r="R9" i="10"/>
  <c r="Q9" i="10"/>
  <c r="S9" i="10" s="1"/>
  <c r="O9" i="10"/>
  <c r="N9" i="10"/>
  <c r="M9" i="10"/>
  <c r="L9" i="10"/>
  <c r="R9" i="9"/>
  <c r="S9" i="9" s="1"/>
  <c r="Q9" i="9"/>
  <c r="O9" i="9"/>
  <c r="N9" i="9"/>
  <c r="M9" i="9"/>
  <c r="L9" i="9"/>
  <c r="R9" i="8"/>
  <c r="Q9" i="8"/>
  <c r="S9" i="8" s="1"/>
  <c r="O9" i="8"/>
  <c r="N9" i="8"/>
  <c r="M9" i="8"/>
  <c r="L9" i="8"/>
  <c r="O11" i="7"/>
  <c r="N11" i="7"/>
  <c r="M11" i="7"/>
  <c r="L11" i="7"/>
  <c r="O10" i="7"/>
  <c r="N10" i="7"/>
  <c r="M10" i="7"/>
  <c r="L10" i="7"/>
  <c r="O9" i="7"/>
  <c r="N9" i="7"/>
  <c r="M9" i="7"/>
  <c r="L9" i="7"/>
  <c r="O9" i="6"/>
  <c r="N9" i="6"/>
  <c r="M9" i="6"/>
  <c r="L9" i="6"/>
  <c r="O9" i="5"/>
  <c r="N9" i="5"/>
  <c r="M9" i="5"/>
  <c r="L9" i="5"/>
  <c r="O9" i="4"/>
  <c r="N9" i="4"/>
  <c r="M9" i="4"/>
  <c r="L9" i="4"/>
  <c r="O9" i="3"/>
  <c r="N9" i="3"/>
  <c r="M9" i="3"/>
  <c r="L9" i="3"/>
  <c r="O9" i="2"/>
  <c r="N9" i="2"/>
  <c r="M9" i="2"/>
  <c r="L9" i="2"/>
  <c r="O9" i="1"/>
  <c r="N9" i="1"/>
  <c r="M9" i="1"/>
  <c r="L9" i="1"/>
  <c r="L10" i="14" l="1"/>
  <c r="N10" i="14"/>
  <c r="M10" i="15"/>
  <c r="O10" i="15"/>
  <c r="L10" i="16"/>
  <c r="N10" i="16"/>
  <c r="M10" i="17"/>
  <c r="O10" i="17"/>
  <c r="O13" i="17"/>
  <c r="L10" i="18"/>
  <c r="N10" i="18"/>
  <c r="O13" i="19"/>
  <c r="O14" i="20" s="1"/>
  <c r="M10" i="12"/>
  <c r="O10" i="12"/>
</calcChain>
</file>

<file path=xl/sharedStrings.xml><?xml version="1.0" encoding="utf-8"?>
<sst xmlns="http://schemas.openxmlformats.org/spreadsheetml/2006/main" count="719" uniqueCount="43">
  <si>
    <t>Приложение № 2
к приказу Министерства здравоохранения 
Свердловской области
от 28.01.2022 № 140-п</t>
  </si>
  <si>
    <t>Форма еженедельного отчета проведения профилактических медицинских осмотров, диспансеризации определенных групп взрослого населения, включая углубленную диспансеризацию</t>
  </si>
  <si>
    <t xml:space="preserve">№ </t>
  </si>
  <si>
    <t>наименование медицинской организации</t>
  </si>
  <si>
    <t>План на 2022 год</t>
  </si>
  <si>
    <t>Численность граждан, прошедших профилактические медицинские осмотры,  диспансеризацию, углубленную диспансеризацию по состоянию на понедельник, следующий за  отчетной неделей с</t>
  </si>
  <si>
    <t>Выполнение  плана, %</t>
  </si>
  <si>
    <t>НАРАСТАЮЩИМ ИТОГОМ на __14.02.2022г</t>
  </si>
  <si>
    <t>(ПО, ДВН, УДВН)</t>
  </si>
  <si>
    <t>ПО</t>
  </si>
  <si>
    <t>ДВН</t>
  </si>
  <si>
    <t>УДВН</t>
  </si>
  <si>
    <t>в т.ч.</t>
  </si>
  <si>
    <t xml:space="preserve"> 1 категория</t>
  </si>
  <si>
    <t>2 категория</t>
  </si>
  <si>
    <t>3, 4 категории</t>
  </si>
  <si>
    <t>ГАУЗ СО "Сысертская ЦРБ"</t>
  </si>
  <si>
    <t>НАРАСТАЮЩИМ ИТОГОМ на  28.02.2022г</t>
  </si>
  <si>
    <t>НАРАСТАЮЩИМ ИТОГОМ на  09.03.2022г</t>
  </si>
  <si>
    <t>НАРАСТАЮЩИМ ИТОГОМ на  14.03.2022г</t>
  </si>
  <si>
    <t>НАРАСТАЮЩИМ ИТОГОМ на  04.04.2022г</t>
  </si>
  <si>
    <t>НАРАСТАЮЩИМ ИТОГОМ на  17.04.2022г</t>
  </si>
  <si>
    <t>НАРАСТАЮЩИМ ИТОГОМ на 24.04.2022г</t>
  </si>
  <si>
    <t>подано в М.З. в понедельник</t>
  </si>
  <si>
    <t>За 2 дня</t>
  </si>
  <si>
    <t>итого</t>
  </si>
  <si>
    <t>НАРАСТАЮЩИМ ИТОГОМ на 02.05.2022г</t>
  </si>
  <si>
    <t>УДВН всего план</t>
  </si>
  <si>
    <t xml:space="preserve"> сделано</t>
  </si>
  <si>
    <t xml:space="preserve">       % </t>
  </si>
  <si>
    <t>НАРАСТАЮЩИМ ИТОГОМ на 11.05.2022г</t>
  </si>
  <si>
    <t>НАРАСТАЮЩИМ ИТОГОМ на 15.05.2022г</t>
  </si>
  <si>
    <t>НАРАСТАЮЩИМ ИТОГОМ на 22.05.2022г</t>
  </si>
  <si>
    <t>НАРАСТАЮЩИМ ИТОГОМ на 27.05.2022г</t>
  </si>
  <si>
    <t>за неделю:</t>
  </si>
  <si>
    <t xml:space="preserve">прирост: </t>
  </si>
  <si>
    <t>НАРАСТАЮЩИМ ИТОГОМ на 06.06.2022г</t>
  </si>
  <si>
    <t>НАРАСТАЮЩИМ ИТОГОМ на 14.06.2022г</t>
  </si>
  <si>
    <t>НАРАСТАЮЩИМ ИТОГОМ на 20.06.2022г</t>
  </si>
  <si>
    <t>НАРАСТАЮЩИМ ИТОГОМ на 26.06.2022г</t>
  </si>
  <si>
    <t>НАРАСТАЮЩИМ ИТОГОМ на 03/07/2022г</t>
  </si>
  <si>
    <t>НАРАСТАЮЩИМ ИТОГОМ на 10/07/2022г</t>
  </si>
  <si>
    <t>НАРАСТАЮЩИМ ИТОГОМ на 18/07/2022г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</si>
</sst>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rgb="FF000000"/>
      <name val="Calibri"/>
      <family val="2"/>
      <charset val="1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7" fillId="0" borderId="0" applyBorder="0" applyProtection="0"/>
  </cellStyleXfs>
  <cellXfs count="37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1" fontId="5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0" fontId="2" fillId="0" borderId="0" xfId="0" applyFont="1"/>
    <xf numFmtId="3" fontId="5" fillId="2" borderId="5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/>
    <xf numFmtId="2" fontId="6" fillId="0" borderId="8" xfId="0" applyNumberFormat="1" applyFont="1" applyBorder="1"/>
    <xf numFmtId="14" fontId="2" fillId="0" borderId="0" xfId="0" applyNumberFormat="1" applyFont="1"/>
    <xf numFmtId="1" fontId="0" fillId="0" borderId="0" xfId="0" applyNumberFormat="1"/>
    <xf numFmtId="14" fontId="0" fillId="0" borderId="0" xfId="0" applyNumberFormat="1" applyFont="1"/>
    <xf numFmtId="9" fontId="0" fillId="0" borderId="0" xfId="1" applyFont="1" applyBorder="1" applyAlignment="1" applyProtection="1"/>
    <xf numFmtId="0" fontId="6" fillId="0" borderId="8" xfId="0" applyFont="1" applyBorder="1" applyAlignment="1">
      <alignment horizontal="center"/>
    </xf>
    <xf numFmtId="0" fontId="0" fillId="0" borderId="8" xfId="0" applyFont="1" applyBorder="1"/>
    <xf numFmtId="2" fontId="0" fillId="0" borderId="8" xfId="0" applyNumberFormat="1" applyBorder="1"/>
    <xf numFmtId="2" fontId="5" fillId="0" borderId="7" xfId="0" applyNumberFormat="1" applyFont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95" zoomScaleNormal="95" workbookViewId="0"/>
  </sheetViews>
  <sheetFormatPr defaultColWidth="8.7109375" defaultRowHeight="15" x14ac:dyDescent="0.25"/>
  <cols>
    <col min="2" max="2" width="24.710937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7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18">
        <v>1232</v>
      </c>
      <c r="F9" s="18">
        <v>37</v>
      </c>
      <c r="G9" s="19">
        <v>197</v>
      </c>
      <c r="H9" s="19">
        <v>1193</v>
      </c>
      <c r="I9" s="19">
        <v>20</v>
      </c>
      <c r="J9" s="19">
        <v>5</v>
      </c>
      <c r="K9" s="19"/>
      <c r="L9" s="20">
        <f>ROUND(G9*100/C9,1)</f>
        <v>4.9000000000000004</v>
      </c>
      <c r="M9" s="20">
        <f>ROUND(H9*100/D9,1)</f>
        <v>7.4</v>
      </c>
      <c r="N9" s="20">
        <f>ROUND(I9*100/E9,1)</f>
        <v>1.6</v>
      </c>
      <c r="O9" s="21">
        <f>ROUND(J9*100/F9,1)</f>
        <v>13.5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opLeftCell="A4" zoomScale="95" zoomScaleNormal="95" workbookViewId="0">
      <selection activeCell="Q8" sqref="Q8"/>
    </sheetView>
  </sheetViews>
  <sheetFormatPr defaultColWidth="8.7109375" defaultRowHeight="15" x14ac:dyDescent="0.25"/>
  <cols>
    <col min="2" max="2" width="24.7109375" customWidth="1"/>
  </cols>
  <sheetData>
    <row r="1" spans="1:19" ht="58.15" customHeight="1" x14ac:dyDescent="0.25">
      <c r="L1" s="9" t="s">
        <v>0</v>
      </c>
      <c r="M1" s="9"/>
      <c r="N1" s="9"/>
      <c r="O1" s="9"/>
    </row>
    <row r="2" spans="1:19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9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9" ht="13.9" customHeight="1" x14ac:dyDescent="0.25">
      <c r="A5" s="7"/>
      <c r="B5" s="6"/>
      <c r="C5" s="6"/>
      <c r="D5" s="6"/>
      <c r="E5" s="6"/>
      <c r="F5" s="6"/>
      <c r="G5" s="4" t="s">
        <v>31</v>
      </c>
      <c r="H5" s="4"/>
      <c r="I5" s="4"/>
      <c r="J5" s="4"/>
      <c r="K5" s="4"/>
      <c r="L5" s="3" t="s">
        <v>8</v>
      </c>
      <c r="M5" s="3"/>
      <c r="N5" s="3"/>
      <c r="O5" s="3"/>
    </row>
    <row r="6" spans="1:19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9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9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  <c r="Q8" s="25" t="s">
        <v>27</v>
      </c>
      <c r="R8" s="26" t="s">
        <v>28</v>
      </c>
      <c r="S8" s="26" t="s">
        <v>29</v>
      </c>
    </row>
    <row r="9" spans="1:19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1175</v>
      </c>
      <c r="H9" s="19">
        <v>5082</v>
      </c>
      <c r="I9" s="19">
        <v>220</v>
      </c>
      <c r="J9" s="19">
        <v>159</v>
      </c>
      <c r="K9" s="19">
        <v>0</v>
      </c>
      <c r="L9" s="20">
        <f t="shared" ref="L9:O10" si="0">ROUND(G9*100/C9,1)</f>
        <v>29.4</v>
      </c>
      <c r="M9" s="20">
        <f t="shared" si="0"/>
        <v>31.4</v>
      </c>
      <c r="N9" s="20">
        <f t="shared" si="0"/>
        <v>119.6</v>
      </c>
      <c r="O9" s="21">
        <f t="shared" si="0"/>
        <v>4.5</v>
      </c>
      <c r="Q9" s="27">
        <f>E9+F9</f>
        <v>3710</v>
      </c>
      <c r="R9" s="27">
        <f>I9+J9</f>
        <v>379</v>
      </c>
      <c r="S9" s="28">
        <f>R9*100/Q9</f>
        <v>10.215633423180593</v>
      </c>
    </row>
    <row r="10" spans="1:19" ht="15.75" x14ac:dyDescent="0.25">
      <c r="A10" s="23"/>
      <c r="B10" s="29">
        <v>44700</v>
      </c>
      <c r="C10" s="17">
        <v>3999</v>
      </c>
      <c r="D10" s="18">
        <v>16208</v>
      </c>
      <c r="E10" s="22">
        <v>184</v>
      </c>
      <c r="F10" s="22">
        <v>3526</v>
      </c>
      <c r="G10" s="19">
        <v>1175</v>
      </c>
      <c r="H10" s="19">
        <v>5082</v>
      </c>
      <c r="I10" s="19">
        <v>220</v>
      </c>
      <c r="J10" s="19">
        <v>247</v>
      </c>
      <c r="K10" s="19">
        <v>0</v>
      </c>
      <c r="L10" s="20">
        <f t="shared" si="0"/>
        <v>29.4</v>
      </c>
      <c r="M10" s="20">
        <f t="shared" si="0"/>
        <v>31.4</v>
      </c>
      <c r="N10" s="20">
        <f t="shared" si="0"/>
        <v>119.6</v>
      </c>
      <c r="O10" s="21">
        <f t="shared" si="0"/>
        <v>7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opLeftCell="A4" zoomScale="95" zoomScaleNormal="95" workbookViewId="0">
      <selection activeCell="Q8" sqref="Q8"/>
    </sheetView>
  </sheetViews>
  <sheetFormatPr defaultColWidth="8.7109375" defaultRowHeight="15" x14ac:dyDescent="0.25"/>
  <cols>
    <col min="2" max="2" width="24.7109375" customWidth="1"/>
  </cols>
  <sheetData>
    <row r="1" spans="1:19" ht="58.15" customHeight="1" x14ac:dyDescent="0.25">
      <c r="L1" s="9" t="s">
        <v>0</v>
      </c>
      <c r="M1" s="9"/>
      <c r="N1" s="9"/>
      <c r="O1" s="9"/>
    </row>
    <row r="2" spans="1:19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9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9" ht="13.9" customHeight="1" x14ac:dyDescent="0.25">
      <c r="A5" s="7"/>
      <c r="B5" s="6"/>
      <c r="C5" s="6"/>
      <c r="D5" s="6"/>
      <c r="E5" s="6"/>
      <c r="F5" s="6"/>
      <c r="G5" s="4" t="s">
        <v>32</v>
      </c>
      <c r="H5" s="4"/>
      <c r="I5" s="4"/>
      <c r="J5" s="4"/>
      <c r="K5" s="4"/>
      <c r="L5" s="3" t="s">
        <v>8</v>
      </c>
      <c r="M5" s="3"/>
      <c r="N5" s="3"/>
      <c r="O5" s="3"/>
    </row>
    <row r="6" spans="1:19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9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9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  <c r="Q8" s="25" t="s">
        <v>27</v>
      </c>
      <c r="R8" s="26" t="s">
        <v>28</v>
      </c>
      <c r="S8" s="26" t="s">
        <v>29</v>
      </c>
    </row>
    <row r="9" spans="1:19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1214</v>
      </c>
      <c r="H9" s="19">
        <v>5415</v>
      </c>
      <c r="I9" s="19">
        <v>221</v>
      </c>
      <c r="J9" s="19">
        <v>270</v>
      </c>
      <c r="K9" s="19">
        <v>0</v>
      </c>
      <c r="L9" s="20">
        <f>ROUND(G9*100/C9,1)</f>
        <v>30.4</v>
      </c>
      <c r="M9" s="20">
        <f>ROUND(H9*100/D9,1)</f>
        <v>33.4</v>
      </c>
      <c r="N9" s="20">
        <f>ROUND(I9*100/E9,1)</f>
        <v>120.1</v>
      </c>
      <c r="O9" s="21">
        <f>ROUND(J9*100/F9,1)</f>
        <v>7.7</v>
      </c>
      <c r="Q9" s="27">
        <f>E9+F9</f>
        <v>3710</v>
      </c>
      <c r="R9" s="27">
        <f>I9+J9</f>
        <v>491</v>
      </c>
      <c r="S9" s="28">
        <f>R9*100/Q9</f>
        <v>13.234501347708894</v>
      </c>
    </row>
    <row r="10" spans="1:19" x14ac:dyDescent="0.25">
      <c r="G10" s="30">
        <f>G9-'15.05.2022'!G9</f>
        <v>39</v>
      </c>
      <c r="H10" s="30">
        <f>H9-'15.05.2022'!H9</f>
        <v>333</v>
      </c>
      <c r="I10" s="30">
        <f>I9-'15.05.2022'!I9</f>
        <v>1</v>
      </c>
      <c r="J10" s="30">
        <f>J9-'15.05.2022'!J9</f>
        <v>111</v>
      </c>
      <c r="K10" s="30">
        <f>K9-'15.05.2022'!K9</f>
        <v>0</v>
      </c>
      <c r="L10" s="30">
        <f>L9-'15.05.2022'!L9</f>
        <v>1</v>
      </c>
      <c r="M10" s="30">
        <f>M9-'15.05.2022'!M9</f>
        <v>2</v>
      </c>
      <c r="N10" s="30">
        <f>N9-'15.05.2022'!N9</f>
        <v>0.5</v>
      </c>
      <c r="O10" s="30">
        <f>O9-'15.05.2022'!O9</f>
        <v>3.2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zoomScale="95" zoomScaleNormal="95" workbookViewId="0">
      <selection activeCell="I19" sqref="I19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33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1264</v>
      </c>
      <c r="H9" s="19">
        <v>5587</v>
      </c>
      <c r="I9" s="19">
        <v>223</v>
      </c>
      <c r="J9" s="19">
        <v>395</v>
      </c>
      <c r="K9" s="19">
        <v>0</v>
      </c>
      <c r="L9" s="20">
        <f>ROUND(G9*100/C9,1)</f>
        <v>31.6</v>
      </c>
      <c r="M9" s="20">
        <f>ROUND(H9*100/D9,1)</f>
        <v>34.5</v>
      </c>
      <c r="N9" s="20">
        <f>ROUND(I9*100/E9,1)</f>
        <v>121.2</v>
      </c>
      <c r="O9" s="21">
        <f>ROUND(J9*100/F9,1)</f>
        <v>11.2</v>
      </c>
    </row>
    <row r="10" spans="1:15" x14ac:dyDescent="0.25">
      <c r="F10" s="31" t="s">
        <v>34</v>
      </c>
      <c r="G10" s="19">
        <v>99</v>
      </c>
      <c r="H10" s="19">
        <f>H9-'22.05.2022'!H9</f>
        <v>172</v>
      </c>
      <c r="I10" s="19">
        <f>I9-'22.05.2022'!I9</f>
        <v>2</v>
      </c>
      <c r="J10" s="19">
        <f>J9-'22.05.2022'!J9</f>
        <v>125</v>
      </c>
      <c r="K10" s="19">
        <f>K9-'22.05.2022'!K9</f>
        <v>0</v>
      </c>
      <c r="L10" s="19">
        <f>L9-'22.05.2022'!L9</f>
        <v>1.2000000000000028</v>
      </c>
      <c r="M10" s="19">
        <f>M9-'22.05.2022'!M9</f>
        <v>1.1000000000000014</v>
      </c>
      <c r="N10" s="19">
        <f>N9-'22.05.2022'!N9</f>
        <v>1.1000000000000085</v>
      </c>
      <c r="O10" s="19">
        <f>O9-'22.05.2022'!O9</f>
        <v>3.4999999999999991</v>
      </c>
    </row>
    <row r="11" spans="1:15" x14ac:dyDescent="0.25">
      <c r="G11" s="30"/>
      <c r="H11" s="30"/>
      <c r="I11" s="30"/>
      <c r="J11" s="30"/>
      <c r="K11" s="30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3710</v>
      </c>
      <c r="N13" s="27">
        <f>I9+J9</f>
        <v>618</v>
      </c>
      <c r="O13" s="28">
        <f>N13*100/M13</f>
        <v>16.657681940700808</v>
      </c>
    </row>
    <row r="14" spans="1:15" x14ac:dyDescent="0.25">
      <c r="M14" s="34" t="s">
        <v>35</v>
      </c>
      <c r="N14" s="34">
        <f>I10+J10+K10</f>
        <v>127</v>
      </c>
      <c r="O14" s="35">
        <f>N14*100/M13</f>
        <v>3.4231805929919137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24861111111111101" right="0.25902777777777802" top="0.36388888888888898" bottom="1.05277777777778" header="9.8611111111111094E-2" footer="0.78749999999999998"/>
  <pageSetup paperSize="9" scale="92" firstPageNumber="0" orientation="landscape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95" zoomScaleNormal="95" workbookViewId="0">
      <selection activeCell="P20" sqref="P20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33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1264</v>
      </c>
      <c r="H9" s="19">
        <v>5587</v>
      </c>
      <c r="I9" s="19">
        <v>223</v>
      </c>
      <c r="J9" s="19">
        <v>422</v>
      </c>
      <c r="K9" s="19">
        <v>0</v>
      </c>
      <c r="L9" s="20">
        <f>ROUND(G9*100/C9,1)</f>
        <v>31.6</v>
      </c>
      <c r="M9" s="20">
        <f>ROUND(H9*100/D9,1)</f>
        <v>34.5</v>
      </c>
      <c r="N9" s="20">
        <f>ROUND(I9*100/E9,1)</f>
        <v>121.2</v>
      </c>
      <c r="O9" s="21">
        <f>ROUND(J9*100/F9,1)</f>
        <v>12</v>
      </c>
    </row>
    <row r="10" spans="1:15" x14ac:dyDescent="0.25">
      <c r="F10" s="31" t="s">
        <v>34</v>
      </c>
      <c r="G10" s="19">
        <f>G9-'29.05.2022'!G9</f>
        <v>0</v>
      </c>
      <c r="H10" s="19">
        <f>H9-'29.05.2022'!H9</f>
        <v>0</v>
      </c>
      <c r="I10" s="19">
        <f>I9-'29.05.2022'!I9</f>
        <v>0</v>
      </c>
      <c r="J10" s="19">
        <f>J9-'29.05.2022'!J9</f>
        <v>27</v>
      </c>
      <c r="K10" s="19">
        <f>K9-'29.05.2022'!K9</f>
        <v>0</v>
      </c>
      <c r="L10" s="19">
        <f>L9-'29.05.2022'!L9</f>
        <v>0</v>
      </c>
      <c r="M10" s="19">
        <f>M9-'29.05.2022'!M9</f>
        <v>0</v>
      </c>
      <c r="N10" s="19">
        <f>N9-'29.05.2022'!N9</f>
        <v>0</v>
      </c>
      <c r="O10" s="19">
        <f>O9-'29.05.2022'!O9</f>
        <v>0.80000000000000071</v>
      </c>
    </row>
    <row r="11" spans="1:15" x14ac:dyDescent="0.25">
      <c r="G11" s="30"/>
      <c r="H11" s="30"/>
      <c r="I11" s="30"/>
      <c r="J11" s="30"/>
      <c r="K11" s="30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3710</v>
      </c>
      <c r="N13" s="27">
        <f>I9+J9</f>
        <v>645</v>
      </c>
      <c r="O13" s="28">
        <f>N13*100/M13</f>
        <v>17.385444743935309</v>
      </c>
    </row>
    <row r="14" spans="1:15" x14ac:dyDescent="0.25">
      <c r="M14" s="34" t="s">
        <v>35</v>
      </c>
      <c r="N14" s="34">
        <f>I10+J10+K10</f>
        <v>27</v>
      </c>
      <c r="O14" s="35">
        <f>N14*100/M13</f>
        <v>0.72776280323450138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95" zoomScaleNormal="95" workbookViewId="0">
      <selection activeCell="J12" sqref="J12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36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1275</v>
      </c>
      <c r="H9" s="19">
        <v>5601</v>
      </c>
      <c r="I9" s="19">
        <v>223</v>
      </c>
      <c r="J9" s="19">
        <v>622</v>
      </c>
      <c r="K9" s="19">
        <v>0</v>
      </c>
      <c r="L9" s="20">
        <f>ROUND(G9*100/C9,1)</f>
        <v>31.9</v>
      </c>
      <c r="M9" s="20">
        <f>ROUND(H9*100/D9,1)</f>
        <v>34.6</v>
      </c>
      <c r="N9" s="20">
        <f>ROUND(I9*100/E9,1)</f>
        <v>121.2</v>
      </c>
      <c r="O9" s="21">
        <f>ROUND(J9*100/F9,1)</f>
        <v>17.600000000000001</v>
      </c>
    </row>
    <row r="10" spans="1:15" x14ac:dyDescent="0.25">
      <c r="F10" s="31" t="s">
        <v>34</v>
      </c>
      <c r="G10" s="19">
        <f>G9-'29.05.2022'!G9</f>
        <v>11</v>
      </c>
      <c r="H10" s="19">
        <f>H9-'29.05.2022'!H9</f>
        <v>14</v>
      </c>
      <c r="I10" s="19">
        <f>I9-'29.05.2022'!I9</f>
        <v>0</v>
      </c>
      <c r="J10" s="19">
        <f>J9-'29.05.2022'!J9</f>
        <v>227</v>
      </c>
      <c r="K10" s="19">
        <f>K9-'29.05.2022'!K9</f>
        <v>0</v>
      </c>
      <c r="L10" s="19">
        <f>L9-'29.05.2022'!L9</f>
        <v>0.29999999999999716</v>
      </c>
      <c r="M10" s="19">
        <f>M9-'29.05.2022'!M9</f>
        <v>0.10000000000000142</v>
      </c>
      <c r="N10" s="19">
        <f>N9-'29.05.2022'!N9</f>
        <v>0</v>
      </c>
      <c r="O10" s="19">
        <f>O9-'29.05.2022'!O9</f>
        <v>6.4000000000000021</v>
      </c>
    </row>
    <row r="11" spans="1:15" x14ac:dyDescent="0.25">
      <c r="G11" s="30"/>
      <c r="H11" s="30"/>
      <c r="I11" s="30"/>
      <c r="J11" s="30"/>
      <c r="K11" s="30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3710</v>
      </c>
      <c r="N13" s="27">
        <f>I9+J9</f>
        <v>845</v>
      </c>
      <c r="O13" s="28">
        <f>N13*100/M13</f>
        <v>22.776280323450134</v>
      </c>
    </row>
    <row r="14" spans="1:15" x14ac:dyDescent="0.25">
      <c r="M14" s="34" t="s">
        <v>35</v>
      </c>
      <c r="N14" s="34">
        <f>I10+J10+K10</f>
        <v>227</v>
      </c>
      <c r="O14" s="35">
        <f>N14*100/M13</f>
        <v>6.118598382749326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8749999999999998" right="0.78749999999999998" top="1.05277777777778" bottom="1.05277777777778" header="0.78749999999999998" footer="0.78749999999999998"/>
  <pageSetup paperSize="9" scale="85" firstPageNumber="0" orientation="landscape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95" zoomScaleNormal="95" workbookViewId="0">
      <selection activeCell="A3" sqref="A3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37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1459</v>
      </c>
      <c r="H9" s="19">
        <v>6247</v>
      </c>
      <c r="I9" s="19">
        <v>224</v>
      </c>
      <c r="J9" s="19">
        <v>810</v>
      </c>
      <c r="K9" s="19">
        <v>0</v>
      </c>
      <c r="L9" s="20">
        <f>ROUND(G9*100/C9,1)</f>
        <v>36.5</v>
      </c>
      <c r="M9" s="20">
        <f>ROUND(H9*100/D9,1)</f>
        <v>38.5</v>
      </c>
      <c r="N9" s="20">
        <f>ROUND(I9*100/E9,1)</f>
        <v>121.7</v>
      </c>
      <c r="O9" s="21">
        <f>ROUND(J9*100/F9,1)</f>
        <v>23</v>
      </c>
    </row>
    <row r="10" spans="1:15" x14ac:dyDescent="0.25">
      <c r="F10" s="31" t="s">
        <v>34</v>
      </c>
      <c r="G10" s="19">
        <f>G9-'03.06.2022'!G9</f>
        <v>184</v>
      </c>
      <c r="H10" s="19">
        <f>H9-'03.06.2022'!H9</f>
        <v>646</v>
      </c>
      <c r="I10" s="19">
        <f>I9-'03.06.2022'!I9</f>
        <v>1</v>
      </c>
      <c r="J10" s="19">
        <f>J9-'03.06.2022'!J9</f>
        <v>188</v>
      </c>
      <c r="K10" s="19">
        <f>K9-'03.06.2022'!K9</f>
        <v>0</v>
      </c>
      <c r="L10" s="19">
        <f>L9-'03.06.2022'!L9</f>
        <v>4.6000000000000014</v>
      </c>
      <c r="M10" s="19">
        <f>M9-'03.06.2022'!M9</f>
        <v>3.8999999999999986</v>
      </c>
      <c r="N10" s="19">
        <f>N9-'03.06.2022'!N9</f>
        <v>0.5</v>
      </c>
      <c r="O10" s="19">
        <f>O9-'03.06.2022'!O9</f>
        <v>5.3999999999999986</v>
      </c>
    </row>
    <row r="11" spans="1:15" x14ac:dyDescent="0.25">
      <c r="G11" s="30"/>
      <c r="H11" s="30"/>
      <c r="I11" s="30"/>
      <c r="J11" s="30"/>
      <c r="K11" s="30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3710</v>
      </c>
      <c r="N13" s="27">
        <f>I9+J9</f>
        <v>1034</v>
      </c>
      <c r="O13" s="28">
        <f>N13*100/M13</f>
        <v>27.870619946091644</v>
      </c>
    </row>
    <row r="14" spans="1:15" x14ac:dyDescent="0.25">
      <c r="M14" s="34" t="s">
        <v>35</v>
      </c>
      <c r="N14" s="34">
        <f>I10+J10+K10</f>
        <v>189</v>
      </c>
      <c r="O14" s="35">
        <f>N14*100/M13</f>
        <v>5.0943396226415096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8749999999999998" right="0.78749999999999998" top="1.05277777777778" bottom="1.05277777777778" header="0.78749999999999998" footer="0.78749999999999998"/>
  <pageSetup paperSize="9" scale="85" firstPageNumber="0" orientation="landscape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C1" zoomScale="95" zoomScaleNormal="95" workbookViewId="0">
      <selection activeCell="G9" sqref="G9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38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1521</v>
      </c>
      <c r="H9" s="19">
        <v>6533</v>
      </c>
      <c r="I9" s="19">
        <v>226</v>
      </c>
      <c r="J9" s="19">
        <v>897</v>
      </c>
      <c r="K9" s="19">
        <v>0</v>
      </c>
      <c r="L9" s="20">
        <f>ROUND(G9*100/C9,1)</f>
        <v>38</v>
      </c>
      <c r="M9" s="20">
        <f>ROUND(H9*100/D9,1)</f>
        <v>40.299999999999997</v>
      </c>
      <c r="N9" s="20">
        <f>ROUND(I9*100/E9,1)</f>
        <v>122.8</v>
      </c>
      <c r="O9" s="21">
        <f>ROUND(J9*100/F9,1)</f>
        <v>25.4</v>
      </c>
    </row>
    <row r="10" spans="1:15" x14ac:dyDescent="0.25">
      <c r="F10" s="31" t="s">
        <v>34</v>
      </c>
      <c r="G10" s="19">
        <f>G9-'14.06'!G9</f>
        <v>62</v>
      </c>
      <c r="H10" s="19">
        <f>H9-'14.06'!H9</f>
        <v>286</v>
      </c>
      <c r="I10" s="19">
        <f>I9-'14.06'!I9</f>
        <v>2</v>
      </c>
      <c r="J10" s="19">
        <f>J9-'14.06'!J9</f>
        <v>87</v>
      </c>
      <c r="K10" s="19">
        <f>K9-'14.06'!K9</f>
        <v>0</v>
      </c>
      <c r="L10" s="19">
        <f>L9-'14.06'!L9</f>
        <v>1.5</v>
      </c>
      <c r="M10" s="19">
        <f>M9-'14.06'!M9</f>
        <v>1.7999999999999972</v>
      </c>
      <c r="N10" s="19">
        <f>N9-'14.06'!N9</f>
        <v>1.0999999999999943</v>
      </c>
      <c r="O10" s="19">
        <f>O9-'14.06'!O9</f>
        <v>2.3999999999999986</v>
      </c>
    </row>
    <row r="11" spans="1:15" x14ac:dyDescent="0.25">
      <c r="G11" s="30"/>
      <c r="H11" s="30"/>
      <c r="I11" s="30"/>
      <c r="J11" s="30"/>
      <c r="K11" s="30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3710</v>
      </c>
      <c r="N13" s="27">
        <f>I9+J9</f>
        <v>1123</v>
      </c>
      <c r="O13" s="28">
        <f>N13*100/M13</f>
        <v>30.269541778975743</v>
      </c>
    </row>
    <row r="14" spans="1:15" x14ac:dyDescent="0.25">
      <c r="M14" s="34" t="s">
        <v>35</v>
      </c>
      <c r="N14" s="34">
        <f>I10+J10+K10</f>
        <v>89</v>
      </c>
      <c r="O14" s="35">
        <f>N14*100/M13</f>
        <v>2.3989218328840969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24861111111111101" right="0.196527777777778" top="1.05277777777778" bottom="1.05277777777778" header="0.78749999999999998" footer="0.78749999999999998"/>
  <pageSetup paperSize="9" scale="95" firstPageNumber="0" orientation="landscape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C1" zoomScale="95" zoomScaleNormal="95" workbookViewId="0">
      <selection activeCell="L19" sqref="L19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39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1576</v>
      </c>
      <c r="H9" s="19">
        <v>6815</v>
      </c>
      <c r="I9" s="19">
        <v>229</v>
      </c>
      <c r="J9" s="19">
        <v>985</v>
      </c>
      <c r="K9" s="19">
        <v>0</v>
      </c>
      <c r="L9" s="20">
        <f>ROUND(G9*100/C9,1)</f>
        <v>39.4</v>
      </c>
      <c r="M9" s="20">
        <f>ROUND(H9*100/D9,1)</f>
        <v>42</v>
      </c>
      <c r="N9" s="20">
        <f>ROUND(I9*100/E9,1)</f>
        <v>124.5</v>
      </c>
      <c r="O9" s="21">
        <f>ROUND(J9*100/F9,1)</f>
        <v>27.9</v>
      </c>
    </row>
    <row r="10" spans="1:15" x14ac:dyDescent="0.25">
      <c r="F10" s="31" t="s">
        <v>34</v>
      </c>
      <c r="G10" s="19">
        <f>G9-'20.06'!G9</f>
        <v>55</v>
      </c>
      <c r="H10" s="19">
        <f>H9-'20.06'!H9</f>
        <v>282</v>
      </c>
      <c r="I10" s="19">
        <f>I9-'20.06'!I9</f>
        <v>3</v>
      </c>
      <c r="J10" s="19">
        <f>J9-'20.06'!J9</f>
        <v>88</v>
      </c>
      <c r="K10" s="19">
        <f>K9-'20.06'!K9</f>
        <v>0</v>
      </c>
      <c r="L10" s="19">
        <f>L9-'20.06'!L9</f>
        <v>1.3999999999999986</v>
      </c>
      <c r="M10" s="19">
        <f>M9-'20.06'!M9</f>
        <v>1.7000000000000028</v>
      </c>
      <c r="N10" s="19">
        <f>N9-'20.06'!N9</f>
        <v>1.7000000000000028</v>
      </c>
      <c r="O10" s="19">
        <f>O9-'20.06'!O9</f>
        <v>2.5</v>
      </c>
    </row>
    <row r="11" spans="1:15" x14ac:dyDescent="0.25">
      <c r="G11" s="19"/>
      <c r="H11" s="19"/>
      <c r="I11" s="19"/>
      <c r="J11" s="19"/>
      <c r="K11" s="19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3710</v>
      </c>
      <c r="N13" s="27">
        <f>I9+J9</f>
        <v>1214</v>
      </c>
      <c r="O13" s="28">
        <f>N13*100/M13</f>
        <v>32.722371967654986</v>
      </c>
    </row>
    <row r="14" spans="1:15" x14ac:dyDescent="0.25">
      <c r="M14" s="34" t="s">
        <v>35</v>
      </c>
      <c r="N14" s="34">
        <f>N13-'20.06'!N13</f>
        <v>91</v>
      </c>
      <c r="O14" s="35">
        <f>N14*100/M13</f>
        <v>2.4528301886792452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24861111111111101" right="0.196527777777778" top="1.05277777777778" bottom="1.05277777777778" header="0.78749999999999998" footer="0.78749999999999998"/>
  <pageSetup paperSize="9" scale="95" firstPageNumber="0" orientation="landscape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zoomScale="95" zoomScaleNormal="95" workbookViewId="0">
      <selection activeCell="K20" sqref="K20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40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243</v>
      </c>
      <c r="F9" s="22">
        <v>5207</v>
      </c>
      <c r="G9" s="19">
        <v>1726</v>
      </c>
      <c r="H9" s="19">
        <v>7044</v>
      </c>
      <c r="I9" s="19">
        <v>233</v>
      </c>
      <c r="J9" s="19">
        <v>1086</v>
      </c>
      <c r="K9" s="19">
        <v>0</v>
      </c>
      <c r="L9" s="20">
        <f>ROUND(G9*100/C9,1)</f>
        <v>43.2</v>
      </c>
      <c r="M9" s="20">
        <f>ROUND(H9*100/D9,1)</f>
        <v>43.5</v>
      </c>
      <c r="N9" s="20">
        <f>ROUND(I9*100/E9,1)</f>
        <v>95.9</v>
      </c>
      <c r="O9" s="21">
        <f>ROUND(J9*100/F9,1)</f>
        <v>20.9</v>
      </c>
    </row>
    <row r="10" spans="1:15" x14ac:dyDescent="0.25">
      <c r="F10" s="31" t="s">
        <v>34</v>
      </c>
      <c r="G10" s="19">
        <f>G9-'26.06.2022'!G9</f>
        <v>150</v>
      </c>
      <c r="H10" s="19">
        <f>H9-'26.06.2022'!H9</f>
        <v>229</v>
      </c>
      <c r="I10" s="19">
        <f>I9-'26.06.2022'!I9</f>
        <v>4</v>
      </c>
      <c r="J10" s="19">
        <f>J9-'26.06.2022'!J9</f>
        <v>101</v>
      </c>
      <c r="K10" s="19">
        <f>K9-'26.06.2022'!K9</f>
        <v>0</v>
      </c>
      <c r="L10" s="19">
        <f>L9-'26.06.2022'!L9</f>
        <v>3.8000000000000043</v>
      </c>
      <c r="M10" s="19">
        <f>M9-'26.06.2022'!M9</f>
        <v>1.5</v>
      </c>
      <c r="N10" s="19">
        <f>N9-'26.06.2022'!N9</f>
        <v>-28.599999999999994</v>
      </c>
      <c r="O10" s="19">
        <f>O9-'26.06.2022'!O9</f>
        <v>-7</v>
      </c>
    </row>
    <row r="11" spans="1:15" x14ac:dyDescent="0.25">
      <c r="G11" s="19"/>
      <c r="H11" s="19"/>
      <c r="I11" s="19"/>
      <c r="J11" s="19"/>
      <c r="K11" s="19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5450</v>
      </c>
      <c r="N13" s="27">
        <f>I9+J9</f>
        <v>1319</v>
      </c>
      <c r="O13" s="28">
        <f>N13*100/M13</f>
        <v>24.201834862385322</v>
      </c>
    </row>
    <row r="14" spans="1:15" x14ac:dyDescent="0.25">
      <c r="M14" s="34" t="s">
        <v>35</v>
      </c>
      <c r="N14" s="34">
        <f>N13-'26.06.2022'!N13</f>
        <v>105</v>
      </c>
      <c r="O14" s="35">
        <f>N14*100/M13</f>
        <v>1.926605504587156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24861111111111101" right="0.196527777777778" top="1.05277777777778" bottom="1.05277777777778" header="0.78749999999999998" footer="0.78749999999999998"/>
  <pageSetup paperSize="9" scale="95" firstPageNumber="0" orientation="landscape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95" zoomScaleNormal="95" workbookViewId="0">
      <selection activeCell="I18" sqref="I18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41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243</v>
      </c>
      <c r="F9" s="22">
        <v>5207</v>
      </c>
      <c r="G9" s="19">
        <v>1802</v>
      </c>
      <c r="H9" s="19">
        <v>7270</v>
      </c>
      <c r="I9" s="19">
        <v>237</v>
      </c>
      <c r="J9" s="19">
        <v>1187</v>
      </c>
      <c r="K9" s="19">
        <v>0</v>
      </c>
      <c r="L9" s="20">
        <f>ROUND(G9*100/C9,1)</f>
        <v>45.1</v>
      </c>
      <c r="M9" s="20">
        <f>ROUND(H9*100/D9,1)</f>
        <v>44.9</v>
      </c>
      <c r="N9" s="20">
        <f>ROUND(I9*100/E9,1)</f>
        <v>97.5</v>
      </c>
      <c r="O9" s="21">
        <f>ROUND(J9*100/F9,1)</f>
        <v>22.8</v>
      </c>
    </row>
    <row r="10" spans="1:15" x14ac:dyDescent="0.25">
      <c r="F10" s="31" t="s">
        <v>34</v>
      </c>
      <c r="G10" s="19">
        <f>G9-'03.07.2022'!G9</f>
        <v>76</v>
      </c>
      <c r="H10" s="19">
        <f>H9-'03.07.2022'!H9</f>
        <v>226</v>
      </c>
      <c r="I10" s="19">
        <f>I9-'03.07.2022'!I9</f>
        <v>4</v>
      </c>
      <c r="J10" s="19">
        <f>J9-'03.07.2022'!J9</f>
        <v>101</v>
      </c>
      <c r="K10" s="19">
        <f>K9-'03.07.2022'!K9</f>
        <v>0</v>
      </c>
      <c r="L10" s="20">
        <f>L9-'03.07.2022'!L9</f>
        <v>1.8999999999999986</v>
      </c>
      <c r="M10" s="20">
        <f>M9-'03.07.2022'!M9</f>
        <v>1.3999999999999986</v>
      </c>
      <c r="N10" s="20">
        <f>N9-'03.07.2022'!N9</f>
        <v>1.5999999999999943</v>
      </c>
      <c r="O10" s="20">
        <f>O9-'03.07.2022'!O9</f>
        <v>1.9000000000000021</v>
      </c>
    </row>
    <row r="11" spans="1:15" x14ac:dyDescent="0.25">
      <c r="G11" s="19"/>
      <c r="H11" s="19"/>
      <c r="I11" s="19"/>
      <c r="J11" s="19"/>
      <c r="K11" s="19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5450</v>
      </c>
      <c r="N13" s="27">
        <f>I9+J9</f>
        <v>1424</v>
      </c>
      <c r="O13" s="28">
        <f>N13*100/M13</f>
        <v>26.128440366972477</v>
      </c>
    </row>
    <row r="14" spans="1:15" x14ac:dyDescent="0.25">
      <c r="M14" s="34" t="s">
        <v>35</v>
      </c>
      <c r="N14" s="34">
        <f>N13-'03.07.2022'!N13</f>
        <v>105</v>
      </c>
      <c r="O14" s="35">
        <f>N14*100/M13</f>
        <v>1.926605504587156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24861111111111101" right="0.196527777777778" top="1.05277777777778" bottom="1.05277777777778" header="0.78749999999999998" footer="0.78749999999999998"/>
  <pageSetup paperSize="9" scale="95" firstPageNumber="0" orientation="landscape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4" zoomScale="95" zoomScaleNormal="95" workbookViewId="0">
      <selection activeCell="F15" sqref="F15"/>
    </sheetView>
  </sheetViews>
  <sheetFormatPr defaultColWidth="8.7109375" defaultRowHeight="15" x14ac:dyDescent="0.25"/>
  <cols>
    <col min="2" max="2" width="24.710937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17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18">
        <v>1232</v>
      </c>
      <c r="F9" s="18">
        <v>37</v>
      </c>
      <c r="G9" s="19">
        <v>436</v>
      </c>
      <c r="H9" s="19">
        <v>2283</v>
      </c>
      <c r="I9" s="19">
        <v>50</v>
      </c>
      <c r="J9" s="19">
        <v>8</v>
      </c>
      <c r="K9" s="19">
        <v>0</v>
      </c>
      <c r="L9" s="20">
        <f>ROUND(G9*100/C9,1)</f>
        <v>10.9</v>
      </c>
      <c r="M9" s="20">
        <f>ROUND(H9*100/D9,1)</f>
        <v>14.1</v>
      </c>
      <c r="N9" s="20">
        <f>ROUND(I9*100/E9,1)</f>
        <v>4.0999999999999996</v>
      </c>
      <c r="O9" s="21">
        <f>ROUND(J9*100/F9,1)</f>
        <v>21.6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B1" zoomScale="95" zoomScaleNormal="95" workbookViewId="0">
      <selection activeCell="I13" sqref="I13"/>
    </sheetView>
  </sheetViews>
  <sheetFormatPr defaultColWidth="8.7109375" defaultRowHeight="15" x14ac:dyDescent="0.25"/>
  <cols>
    <col min="2" max="2" width="24.7109375" customWidth="1"/>
    <col min="6" max="6" width="10.2851562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42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243</v>
      </c>
      <c r="F9" s="22">
        <v>5207</v>
      </c>
      <c r="G9" s="19">
        <v>1879</v>
      </c>
      <c r="H9" s="19">
        <v>7543</v>
      </c>
      <c r="I9" s="19">
        <v>239</v>
      </c>
      <c r="J9" s="19">
        <v>1279</v>
      </c>
      <c r="K9" s="19">
        <v>0</v>
      </c>
      <c r="L9" s="20">
        <f>ROUND(G9*100/C9,1)</f>
        <v>47</v>
      </c>
      <c r="M9" s="20">
        <f>ROUND(H9*100/D9,1)</f>
        <v>46.5</v>
      </c>
      <c r="N9" s="20">
        <f>ROUND(I9*100/E9,1)</f>
        <v>98.4</v>
      </c>
      <c r="O9" s="21">
        <f>ROUND(J9*100/F9,1)</f>
        <v>24.6</v>
      </c>
    </row>
    <row r="10" spans="1:15" x14ac:dyDescent="0.25">
      <c r="F10" s="31" t="s">
        <v>34</v>
      </c>
      <c r="G10" s="19">
        <f>G9-'10.07.2022'!G9</f>
        <v>77</v>
      </c>
      <c r="H10" s="19">
        <f>H9-'10.07.2022'!H9</f>
        <v>273</v>
      </c>
      <c r="I10" s="19">
        <f>I9-'10.07.2022'!I9</f>
        <v>2</v>
      </c>
      <c r="J10" s="19">
        <f>J9-'10.07.2022'!J9</f>
        <v>92</v>
      </c>
      <c r="K10" s="19">
        <f>K9-'10.07.2022'!K9</f>
        <v>0</v>
      </c>
      <c r="L10" s="36">
        <f>L9-'10.07.2022'!L9</f>
        <v>1.8999999999999986</v>
      </c>
      <c r="M10" s="36">
        <f>M9-'10.07.2022'!M9</f>
        <v>1.6000000000000014</v>
      </c>
      <c r="N10" s="36">
        <f>N9-'10.07.2022'!N9</f>
        <v>0.90000000000000568</v>
      </c>
      <c r="O10" s="36">
        <f>O9-'10.07.2022'!O9</f>
        <v>1.8000000000000007</v>
      </c>
    </row>
    <row r="11" spans="1:15" x14ac:dyDescent="0.25">
      <c r="G11" s="19"/>
      <c r="H11" s="19"/>
      <c r="I11" s="19"/>
      <c r="J11" s="19"/>
      <c r="K11" s="19"/>
    </row>
    <row r="12" spans="1:15" ht="45" x14ac:dyDescent="0.25">
      <c r="G12" s="32"/>
      <c r="H12" s="32"/>
      <c r="I12" s="32"/>
      <c r="J12" s="32"/>
      <c r="K12" s="32"/>
      <c r="M12" s="25" t="s">
        <v>27</v>
      </c>
      <c r="N12" s="26" t="s">
        <v>28</v>
      </c>
      <c r="O12" s="26" t="s">
        <v>29</v>
      </c>
    </row>
    <row r="13" spans="1:15" x14ac:dyDescent="0.25">
      <c r="M13" s="33">
        <v>5450</v>
      </c>
      <c r="N13" s="27">
        <f>I9+J9</f>
        <v>1518</v>
      </c>
      <c r="O13" s="28">
        <f>N13*100/M13</f>
        <v>27.853211009174313</v>
      </c>
    </row>
    <row r="14" spans="1:15" x14ac:dyDescent="0.25">
      <c r="M14" s="34" t="s">
        <v>35</v>
      </c>
      <c r="N14" s="34">
        <f>N13-'10.07.2022'!N13</f>
        <v>94</v>
      </c>
      <c r="O14" s="34">
        <f>O13-'10.07.2022'!O13</f>
        <v>1.7247706422018361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24861111111111101" right="0.196527777777778" top="1.05277777777778" bottom="1.05277777777778" header="0.78749999999999998" footer="0.78749999999999998"/>
  <pageSetup paperSize="9" scale="95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95" zoomScaleNormal="95" workbookViewId="0">
      <selection activeCell="H14" sqref="H14"/>
    </sheetView>
  </sheetViews>
  <sheetFormatPr defaultColWidth="8.7109375" defaultRowHeight="15" x14ac:dyDescent="0.25"/>
  <cols>
    <col min="2" max="2" width="24.710937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18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18">
        <v>1232</v>
      </c>
      <c r="F9" s="18">
        <v>37</v>
      </c>
      <c r="G9" s="19">
        <v>405</v>
      </c>
      <c r="H9" s="19">
        <v>2056</v>
      </c>
      <c r="I9" s="19">
        <v>50</v>
      </c>
      <c r="J9" s="19">
        <v>7</v>
      </c>
      <c r="K9" s="19">
        <v>0</v>
      </c>
      <c r="L9" s="20">
        <f>ROUND(G9*100/C9,1)</f>
        <v>10.1</v>
      </c>
      <c r="M9" s="20">
        <f>ROUND(H9*100/D9,1)</f>
        <v>12.7</v>
      </c>
      <c r="N9" s="20">
        <f>ROUND(I9*100/E9,1)</f>
        <v>4.0999999999999996</v>
      </c>
      <c r="O9" s="21">
        <f>ROUND(J9*100/F9,1)</f>
        <v>18.899999999999999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4" zoomScale="95" zoomScaleNormal="95" workbookViewId="0">
      <selection activeCell="G9" sqref="G9"/>
    </sheetView>
  </sheetViews>
  <sheetFormatPr defaultColWidth="8.7109375" defaultRowHeight="15" x14ac:dyDescent="0.25"/>
  <cols>
    <col min="2" max="2" width="24.710937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19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18">
        <v>1232</v>
      </c>
      <c r="F9" s="18">
        <v>37</v>
      </c>
      <c r="G9" s="19">
        <v>436</v>
      </c>
      <c r="H9" s="19">
        <v>2283</v>
      </c>
      <c r="I9" s="19">
        <v>50</v>
      </c>
      <c r="J9" s="19">
        <v>8</v>
      </c>
      <c r="K9" s="19">
        <v>0</v>
      </c>
      <c r="L9" s="20">
        <f>ROUND(G9*100/C9,1)</f>
        <v>10.9</v>
      </c>
      <c r="M9" s="20">
        <f>ROUND(H9*100/D9,1)</f>
        <v>14.1</v>
      </c>
      <c r="N9" s="20">
        <f>ROUND(I9*100/E9,1)</f>
        <v>4.0999999999999996</v>
      </c>
      <c r="O9" s="21">
        <f>ROUND(J9*100/F9,1)</f>
        <v>21.6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95" zoomScaleNormal="95" workbookViewId="0">
      <selection activeCell="I9" sqref="I9"/>
    </sheetView>
  </sheetViews>
  <sheetFormatPr defaultColWidth="8.7109375" defaultRowHeight="15" x14ac:dyDescent="0.25"/>
  <cols>
    <col min="2" max="2" width="24.710937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20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18">
        <v>1232</v>
      </c>
      <c r="F9" s="18">
        <v>37</v>
      </c>
      <c r="G9" s="19">
        <v>667</v>
      </c>
      <c r="H9" s="19">
        <v>3441</v>
      </c>
      <c r="I9" s="19">
        <v>72</v>
      </c>
      <c r="J9" s="19">
        <v>8</v>
      </c>
      <c r="K9" s="19">
        <v>0</v>
      </c>
      <c r="L9" s="20">
        <f>ROUND(G9*100/C9,1)</f>
        <v>16.7</v>
      </c>
      <c r="M9" s="20">
        <f>ROUND(H9*100/D9,1)</f>
        <v>21.2</v>
      </c>
      <c r="N9" s="20">
        <f>ROUND(I9*100/E9,1)</f>
        <v>5.8</v>
      </c>
      <c r="O9" s="21">
        <f>ROUND(J9*100/F9,1)</f>
        <v>21.6</v>
      </c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3" zoomScale="95" zoomScaleNormal="95" workbookViewId="0">
      <selection activeCell="B9" sqref="B9"/>
    </sheetView>
  </sheetViews>
  <sheetFormatPr defaultColWidth="8.7109375" defaultRowHeight="15" x14ac:dyDescent="0.25"/>
  <cols>
    <col min="2" max="2" width="24.710937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21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3598</v>
      </c>
      <c r="F9" s="22">
        <v>112</v>
      </c>
      <c r="G9" s="19">
        <v>790</v>
      </c>
      <c r="H9" s="19">
        <v>4057</v>
      </c>
      <c r="I9" s="19">
        <v>73</v>
      </c>
      <c r="J9" s="19">
        <v>37</v>
      </c>
      <c r="K9" s="19">
        <v>0</v>
      </c>
      <c r="L9" s="20">
        <f>ROUND(G9*100/C9,1)</f>
        <v>19.8</v>
      </c>
      <c r="M9" s="20">
        <f>ROUND(H9*100/D9,1)</f>
        <v>25</v>
      </c>
      <c r="N9" s="20">
        <f>ROUND(I9*100/E9,1)</f>
        <v>2</v>
      </c>
      <c r="O9" s="21">
        <f>ROUND(J9*100/F9,1)</f>
        <v>33</v>
      </c>
    </row>
    <row r="13" spans="1:15" ht="15.75" x14ac:dyDescent="0.25">
      <c r="A13" s="23"/>
      <c r="B13" s="23"/>
      <c r="C13" s="23"/>
      <c r="D13" s="23"/>
      <c r="E13" s="23"/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3" zoomScale="95" zoomScaleNormal="95" workbookViewId="0">
      <selection activeCell="E12" sqref="E12"/>
    </sheetView>
  </sheetViews>
  <sheetFormatPr defaultColWidth="8.7109375" defaultRowHeight="15" x14ac:dyDescent="0.25"/>
  <cols>
    <col min="2" max="2" width="24.7109375" customWidth="1"/>
  </cols>
  <sheetData>
    <row r="1" spans="1:15" ht="58.15" customHeight="1" x14ac:dyDescent="0.25">
      <c r="L1" s="9" t="s">
        <v>0</v>
      </c>
      <c r="M1" s="9"/>
      <c r="N1" s="9"/>
      <c r="O1" s="9"/>
    </row>
    <row r="2" spans="1:15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5" ht="13.9" customHeight="1" x14ac:dyDescent="0.25">
      <c r="A5" s="7"/>
      <c r="B5" s="6"/>
      <c r="C5" s="6"/>
      <c r="D5" s="6"/>
      <c r="E5" s="6"/>
      <c r="F5" s="6"/>
      <c r="G5" s="4" t="s">
        <v>22</v>
      </c>
      <c r="H5" s="4"/>
      <c r="I5" s="4"/>
      <c r="J5" s="4"/>
      <c r="K5" s="4"/>
      <c r="L5" s="3" t="s">
        <v>8</v>
      </c>
      <c r="M5" s="3"/>
      <c r="N5" s="3"/>
      <c r="O5" s="3"/>
    </row>
    <row r="6" spans="1:15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5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5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</row>
    <row r="9" spans="1:15" x14ac:dyDescent="0.25">
      <c r="A9" s="15">
        <v>1</v>
      </c>
      <c r="B9" s="16" t="s">
        <v>23</v>
      </c>
      <c r="C9" s="17">
        <v>3999</v>
      </c>
      <c r="D9" s="18">
        <v>16208</v>
      </c>
      <c r="E9" s="22">
        <v>3598</v>
      </c>
      <c r="F9" s="22">
        <v>112</v>
      </c>
      <c r="G9" s="19">
        <v>870</v>
      </c>
      <c r="H9" s="19">
        <v>4178</v>
      </c>
      <c r="I9" s="19">
        <v>159</v>
      </c>
      <c r="J9" s="19">
        <v>40</v>
      </c>
      <c r="K9" s="19">
        <v>0</v>
      </c>
      <c r="L9" s="20">
        <f t="shared" ref="L9:O11" si="0">ROUND(G9*100/C9,1)</f>
        <v>21.8</v>
      </c>
      <c r="M9" s="20">
        <f t="shared" si="0"/>
        <v>25.8</v>
      </c>
      <c r="N9" s="20">
        <f t="shared" si="0"/>
        <v>4.4000000000000004</v>
      </c>
      <c r="O9" s="21">
        <f t="shared" si="0"/>
        <v>35.700000000000003</v>
      </c>
    </row>
    <row r="10" spans="1:15" x14ac:dyDescent="0.25">
      <c r="A10" s="15">
        <v>2</v>
      </c>
      <c r="B10" s="16" t="s">
        <v>24</v>
      </c>
      <c r="C10" s="17">
        <v>3999</v>
      </c>
      <c r="D10" s="18">
        <v>16208</v>
      </c>
      <c r="E10" s="22">
        <v>3598</v>
      </c>
      <c r="F10" s="22">
        <v>112</v>
      </c>
      <c r="G10" s="19">
        <v>21</v>
      </c>
      <c r="H10" s="19">
        <v>105</v>
      </c>
      <c r="I10" s="19">
        <v>40</v>
      </c>
      <c r="J10" s="19">
        <v>2</v>
      </c>
      <c r="K10" s="19">
        <v>0</v>
      </c>
      <c r="L10" s="20">
        <f t="shared" si="0"/>
        <v>0.5</v>
      </c>
      <c r="M10" s="20">
        <f t="shared" si="0"/>
        <v>0.6</v>
      </c>
      <c r="N10" s="20">
        <f t="shared" si="0"/>
        <v>1.1000000000000001</v>
      </c>
      <c r="O10" s="21">
        <f t="shared" si="0"/>
        <v>1.8</v>
      </c>
    </row>
    <row r="11" spans="1:15" x14ac:dyDescent="0.25">
      <c r="A11" s="15">
        <v>3</v>
      </c>
      <c r="B11" s="16" t="s">
        <v>25</v>
      </c>
      <c r="C11" s="17">
        <v>3999</v>
      </c>
      <c r="D11" s="18">
        <v>16208</v>
      </c>
      <c r="E11" s="22">
        <v>3598</v>
      </c>
      <c r="F11" s="22">
        <v>112</v>
      </c>
      <c r="G11" s="19">
        <v>891</v>
      </c>
      <c r="H11" s="19">
        <v>4283</v>
      </c>
      <c r="I11" s="19">
        <v>199</v>
      </c>
      <c r="J11" s="19">
        <v>42</v>
      </c>
      <c r="K11" s="19">
        <v>0</v>
      </c>
      <c r="L11" s="20">
        <f t="shared" si="0"/>
        <v>22.3</v>
      </c>
      <c r="M11" s="20">
        <f t="shared" si="0"/>
        <v>26.4</v>
      </c>
      <c r="N11" s="20">
        <f t="shared" si="0"/>
        <v>5.5</v>
      </c>
      <c r="O11" s="21">
        <f t="shared" si="0"/>
        <v>37.5</v>
      </c>
    </row>
    <row r="12" spans="1:15" x14ac:dyDescent="0.25">
      <c r="E12" s="24">
        <v>184</v>
      </c>
      <c r="F12" s="24">
        <v>3526</v>
      </c>
    </row>
    <row r="13" spans="1:15" ht="15.75" x14ac:dyDescent="0.25">
      <c r="A13" s="23"/>
      <c r="B13" s="23"/>
      <c r="C13" s="23"/>
      <c r="D13" s="23"/>
      <c r="E13" s="23"/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opLeftCell="D7" zoomScale="95" zoomScaleNormal="95" workbookViewId="0">
      <selection activeCell="G9" sqref="G9"/>
    </sheetView>
  </sheetViews>
  <sheetFormatPr defaultColWidth="8.7109375" defaultRowHeight="15" x14ac:dyDescent="0.25"/>
  <cols>
    <col min="2" max="2" width="24.7109375" customWidth="1"/>
  </cols>
  <sheetData>
    <row r="1" spans="1:19" ht="58.15" customHeight="1" x14ac:dyDescent="0.25">
      <c r="L1" s="9" t="s">
        <v>0</v>
      </c>
      <c r="M1" s="9"/>
      <c r="N1" s="9"/>
      <c r="O1" s="9"/>
    </row>
    <row r="2" spans="1:19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9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9" ht="13.9" customHeight="1" x14ac:dyDescent="0.25">
      <c r="A5" s="7"/>
      <c r="B5" s="6"/>
      <c r="C5" s="6"/>
      <c r="D5" s="6"/>
      <c r="E5" s="6"/>
      <c r="F5" s="6"/>
      <c r="G5" s="4" t="s">
        <v>26</v>
      </c>
      <c r="H5" s="4"/>
      <c r="I5" s="4"/>
      <c r="J5" s="4"/>
      <c r="K5" s="4"/>
      <c r="L5" s="3" t="s">
        <v>8</v>
      </c>
      <c r="M5" s="3"/>
      <c r="N5" s="3"/>
      <c r="O5" s="3"/>
    </row>
    <row r="6" spans="1:19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9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9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  <c r="Q8" s="25" t="s">
        <v>27</v>
      </c>
      <c r="R8" s="26" t="s">
        <v>28</v>
      </c>
      <c r="S8" s="26" t="s">
        <v>29</v>
      </c>
    </row>
    <row r="9" spans="1:19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903</v>
      </c>
      <c r="H9" s="19">
        <v>4550</v>
      </c>
      <c r="I9" s="19">
        <v>199</v>
      </c>
      <c r="J9" s="19">
        <v>61</v>
      </c>
      <c r="K9" s="19">
        <v>0</v>
      </c>
      <c r="L9" s="20">
        <f>ROUND(G9*100/C9,1)</f>
        <v>22.6</v>
      </c>
      <c r="M9" s="20">
        <f>ROUND(H9*100/D9,1)</f>
        <v>28.1</v>
      </c>
      <c r="N9" s="20">
        <f>ROUND(I9*100/E9,1)</f>
        <v>108.2</v>
      </c>
      <c r="O9" s="21">
        <f>ROUND(J9*100/F9,1)</f>
        <v>1.7</v>
      </c>
      <c r="Q9" s="27">
        <f>E9+F9</f>
        <v>3710</v>
      </c>
      <c r="R9" s="27">
        <f>I9+J9</f>
        <v>260</v>
      </c>
      <c r="S9" s="28">
        <f>R9*100/Q9</f>
        <v>7.0080862533692718</v>
      </c>
    </row>
    <row r="10" spans="1:19" ht="15.75" x14ac:dyDescent="0.25">
      <c r="A10" s="23"/>
      <c r="B10" s="23"/>
      <c r="C10" s="23"/>
      <c r="D10" s="23"/>
      <c r="E10" s="23"/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opLeftCell="C1" zoomScale="95" zoomScaleNormal="95" workbookViewId="0">
      <selection activeCell="Q15" sqref="Q15"/>
    </sheetView>
  </sheetViews>
  <sheetFormatPr defaultColWidth="8.7109375" defaultRowHeight="15" x14ac:dyDescent="0.25"/>
  <cols>
    <col min="2" max="2" width="24.7109375" customWidth="1"/>
  </cols>
  <sheetData>
    <row r="1" spans="1:19" ht="58.15" customHeight="1" x14ac:dyDescent="0.25">
      <c r="L1" s="9" t="s">
        <v>0</v>
      </c>
      <c r="M1" s="9"/>
      <c r="N1" s="9"/>
      <c r="O1" s="9"/>
    </row>
    <row r="2" spans="1:19" ht="68.4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9" ht="66" customHeight="1" x14ac:dyDescent="0.25">
      <c r="A4" s="7" t="s">
        <v>2</v>
      </c>
      <c r="B4" s="6" t="s">
        <v>3</v>
      </c>
      <c r="C4" s="6" t="s">
        <v>4</v>
      </c>
      <c r="D4" s="6"/>
      <c r="E4" s="6"/>
      <c r="F4" s="6"/>
      <c r="G4" s="5" t="s">
        <v>5</v>
      </c>
      <c r="H4" s="5"/>
      <c r="I4" s="5"/>
      <c r="J4" s="5"/>
      <c r="K4" s="5"/>
      <c r="L4" s="5" t="s">
        <v>6</v>
      </c>
      <c r="M4" s="5"/>
      <c r="N4" s="5"/>
      <c r="O4" s="5"/>
    </row>
    <row r="5" spans="1:19" ht="13.9" customHeight="1" x14ac:dyDescent="0.25">
      <c r="A5" s="7"/>
      <c r="B5" s="6"/>
      <c r="C5" s="6"/>
      <c r="D5" s="6"/>
      <c r="E5" s="6"/>
      <c r="F5" s="6"/>
      <c r="G5" s="4" t="s">
        <v>30</v>
      </c>
      <c r="H5" s="4"/>
      <c r="I5" s="4"/>
      <c r="J5" s="4"/>
      <c r="K5" s="4"/>
      <c r="L5" s="3" t="s">
        <v>8</v>
      </c>
      <c r="M5" s="3"/>
      <c r="N5" s="3"/>
      <c r="O5" s="3"/>
    </row>
    <row r="6" spans="1:19" ht="15.75" customHeight="1" x14ac:dyDescent="0.25">
      <c r="A6" s="7"/>
      <c r="B6" s="6"/>
      <c r="C6" s="2" t="s">
        <v>9</v>
      </c>
      <c r="D6" s="2" t="s">
        <v>10</v>
      </c>
      <c r="E6" s="6" t="s">
        <v>11</v>
      </c>
      <c r="F6" s="6"/>
      <c r="G6" s="2" t="s">
        <v>9</v>
      </c>
      <c r="H6" s="2" t="s">
        <v>10</v>
      </c>
      <c r="I6" s="5" t="s">
        <v>11</v>
      </c>
      <c r="J6" s="5"/>
      <c r="K6" s="5"/>
      <c r="L6" s="1" t="s">
        <v>9</v>
      </c>
      <c r="M6" s="2" t="s">
        <v>10</v>
      </c>
      <c r="N6" s="6" t="s">
        <v>11</v>
      </c>
      <c r="O6" s="6"/>
    </row>
    <row r="7" spans="1:19" x14ac:dyDescent="0.25">
      <c r="A7" s="7"/>
      <c r="B7" s="6"/>
      <c r="C7" s="2"/>
      <c r="D7" s="2"/>
      <c r="E7" s="10" t="s">
        <v>12</v>
      </c>
      <c r="F7" s="10" t="s">
        <v>12</v>
      </c>
      <c r="G7" s="2"/>
      <c r="H7" s="2"/>
      <c r="I7" s="11" t="s">
        <v>12</v>
      </c>
      <c r="J7" s="12" t="s">
        <v>12</v>
      </c>
      <c r="K7" s="11" t="s">
        <v>12</v>
      </c>
      <c r="L7" s="1"/>
      <c r="M7" s="2"/>
      <c r="N7" s="10" t="s">
        <v>12</v>
      </c>
      <c r="O7" s="10" t="s">
        <v>12</v>
      </c>
    </row>
    <row r="8" spans="1:19" ht="72.400000000000006" customHeight="1" x14ac:dyDescent="0.25">
      <c r="A8" s="7"/>
      <c r="B8" s="6"/>
      <c r="C8" s="2"/>
      <c r="D8" s="2"/>
      <c r="E8" s="13" t="s">
        <v>13</v>
      </c>
      <c r="F8" s="13" t="s">
        <v>14</v>
      </c>
      <c r="G8" s="2"/>
      <c r="H8" s="2"/>
      <c r="I8" s="13" t="s">
        <v>13</v>
      </c>
      <c r="J8" s="14" t="s">
        <v>14</v>
      </c>
      <c r="K8" s="13" t="s">
        <v>15</v>
      </c>
      <c r="L8" s="1"/>
      <c r="M8" s="2"/>
      <c r="N8" s="13" t="s">
        <v>13</v>
      </c>
      <c r="O8" s="13" t="s">
        <v>14</v>
      </c>
      <c r="Q8" s="25" t="s">
        <v>27</v>
      </c>
      <c r="R8" s="26" t="s">
        <v>28</v>
      </c>
      <c r="S8" s="26" t="s">
        <v>29</v>
      </c>
    </row>
    <row r="9" spans="1:19" x14ac:dyDescent="0.25">
      <c r="A9" s="15">
        <v>1</v>
      </c>
      <c r="B9" s="16" t="s">
        <v>16</v>
      </c>
      <c r="C9" s="17">
        <v>3999</v>
      </c>
      <c r="D9" s="18">
        <v>16208</v>
      </c>
      <c r="E9" s="22">
        <v>184</v>
      </c>
      <c r="F9" s="22">
        <v>3526</v>
      </c>
      <c r="G9" s="19">
        <v>1082</v>
      </c>
      <c r="H9" s="19">
        <v>4941</v>
      </c>
      <c r="I9" s="19">
        <v>219</v>
      </c>
      <c r="J9" s="19">
        <v>72</v>
      </c>
      <c r="K9" s="19">
        <v>0</v>
      </c>
      <c r="L9" s="20">
        <f>ROUND(G9*100/C9,1)</f>
        <v>27.1</v>
      </c>
      <c r="M9" s="20">
        <f>ROUND(H9*100/D9,1)</f>
        <v>30.5</v>
      </c>
      <c r="N9" s="20">
        <f>ROUND(I9*100/E9,1)</f>
        <v>119</v>
      </c>
      <c r="O9" s="21">
        <f>ROUND(J9*100/F9,1)</f>
        <v>2</v>
      </c>
      <c r="Q9" s="27">
        <f>E9+F9</f>
        <v>3710</v>
      </c>
      <c r="R9" s="27">
        <f>I9+J9</f>
        <v>291</v>
      </c>
      <c r="S9" s="28">
        <f>R9*100/Q9</f>
        <v>7.8436657681940698</v>
      </c>
    </row>
    <row r="10" spans="1:19" ht="15.75" x14ac:dyDescent="0.25">
      <c r="A10" s="23"/>
      <c r="B10" s="23"/>
      <c r="C10" s="23"/>
      <c r="D10" s="23"/>
      <c r="E10" s="23"/>
    </row>
  </sheetData>
  <mergeCells count="18">
    <mergeCell ref="M6:M8"/>
    <mergeCell ref="N6:O6"/>
    <mergeCell ref="L1:O1"/>
    <mergeCell ref="A2:O2"/>
    <mergeCell ref="A4:A8"/>
    <mergeCell ref="B4:B8"/>
    <mergeCell ref="C4:F5"/>
    <mergeCell ref="G4:K4"/>
    <mergeCell ref="L4:O4"/>
    <mergeCell ref="G5:K5"/>
    <mergeCell ref="L5:O5"/>
    <mergeCell ref="C6:C8"/>
    <mergeCell ref="D6:D8"/>
    <mergeCell ref="E6:F6"/>
    <mergeCell ref="G6:G8"/>
    <mergeCell ref="H6:H8"/>
    <mergeCell ref="I6:K6"/>
    <mergeCell ref="L6:L8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14.02.2022</vt:lpstr>
      <vt:lpstr>28.02</vt:lpstr>
      <vt:lpstr>09.03</vt:lpstr>
      <vt:lpstr>14.03</vt:lpstr>
      <vt:lpstr>04.04</vt:lpstr>
      <vt:lpstr>17.04</vt:lpstr>
      <vt:lpstr>24.04</vt:lpstr>
      <vt:lpstr>02.05.2022</vt:lpstr>
      <vt:lpstr>11.05.2022</vt:lpstr>
      <vt:lpstr>15.05.2022</vt:lpstr>
      <vt:lpstr>22.05.2022</vt:lpstr>
      <vt:lpstr>29.05.2022</vt:lpstr>
      <vt:lpstr>31.05</vt:lpstr>
      <vt:lpstr>03.06.2022</vt:lpstr>
      <vt:lpstr>14.06</vt:lpstr>
      <vt:lpstr>20.06</vt:lpstr>
      <vt:lpstr>26.06.2022</vt:lpstr>
      <vt:lpstr>03.07.2022</vt:lpstr>
      <vt:lpstr>10.07.2022</vt:lpstr>
      <vt:lpstr>18.07.2022</vt:lpstr>
      <vt:lpstr>'14.06'!Область_печати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Мохнаткин</dc:creator>
  <dc:description/>
  <cp:lastModifiedBy>Дарья Александровна</cp:lastModifiedBy>
  <cp:revision>37</cp:revision>
  <cp:lastPrinted>2022-07-21T08:39:19Z</cp:lastPrinted>
  <dcterms:created xsi:type="dcterms:W3CDTF">2006-09-16T00:00:00Z</dcterms:created>
  <dcterms:modified xsi:type="dcterms:W3CDTF">2022-07-21T08:39:48Z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